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ris\Downloads\"/>
    </mc:Choice>
  </mc:AlternateContent>
  <xr:revisionPtr revIDLastSave="0" documentId="8_{E54E9885-9DE9-418C-9D41-CB48ADD0BA3A}" xr6:coauthVersionLast="47" xr6:coauthVersionMax="47" xr10:uidLastSave="{00000000-0000-0000-0000-000000000000}"/>
  <bookViews>
    <workbookView xWindow="12345" yWindow="3795" windowWidth="21600" windowHeight="11385" xr2:uid="{AF0A84F3-B849-4A92-B0FA-464CF4F13A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26" i="1"/>
  <c r="C29" i="1"/>
  <c r="D27" i="1"/>
  <c r="C23" i="1"/>
  <c r="D25" i="1"/>
  <c r="D7" i="1"/>
  <c r="C24" i="1"/>
  <c r="C22" i="1"/>
  <c r="C21" i="1"/>
  <c r="C20" i="1"/>
  <c r="C18" i="1"/>
  <c r="C17" i="1"/>
  <c r="C15" i="1"/>
  <c r="C14" i="1"/>
  <c r="C13" i="1"/>
  <c r="C5" i="1"/>
  <c r="C10" i="1"/>
  <c r="C9" i="1"/>
  <c r="D9" i="1" s="1"/>
  <c r="C6" i="1"/>
  <c r="C4" i="1"/>
  <c r="C2" i="1"/>
  <c r="D2" i="1" s="1"/>
  <c r="D16" i="1" l="1"/>
  <c r="D26" i="1"/>
  <c r="D4" i="1"/>
  <c r="C3" i="1"/>
  <c r="D3" i="1" s="1"/>
  <c r="D29" i="1" l="1"/>
</calcChain>
</file>

<file path=xl/sharedStrings.xml><?xml version="1.0" encoding="utf-8"?>
<sst xmlns="http://schemas.openxmlformats.org/spreadsheetml/2006/main" count="41" uniqueCount="41">
  <si>
    <t>Budget item</t>
  </si>
  <si>
    <t>Description </t>
  </si>
  <si>
    <t>Personnel </t>
  </si>
  <si>
    <t>Fringe Benefits </t>
  </si>
  <si>
    <t>Travel </t>
  </si>
  <si>
    <t>Equipment</t>
  </si>
  <si>
    <t>(for purchases greater than $5,000 per unit) </t>
  </si>
  <si>
    <t>-</t>
  </si>
  <si>
    <t>Supplies </t>
  </si>
  <si>
    <t>Contractual </t>
  </si>
  <si>
    <t>Construction </t>
  </si>
  <si>
    <t>$0 </t>
  </si>
  <si>
    <t>Indirect Costs </t>
  </si>
  <si>
    <t>Other </t>
  </si>
  <si>
    <t>Total</t>
  </si>
  <si>
    <t>Subtotal</t>
  </si>
  <si>
    <t>Total for Category</t>
  </si>
  <si>
    <t>Project Manager @ $65,000 annual salary X 50% of time on project X 2 years</t>
  </si>
  <si>
    <t>Project Manager 15% of salary (includes medical, dental, life insurance) X 2 years</t>
  </si>
  <si>
    <t>Local mileage for Project Manager to attend steering group meetings: 20 miles @ $0.60/mi. X 8 meetings</t>
  </si>
  <si>
    <t xml:space="preserve">Local mileage for community leaders to attend steering group meetings: 20 miles @ $0.60/mi. X 8 meetings X five leaders </t>
  </si>
  <si>
    <t xml:space="preserve">Local mileage for Project Manager and community leaders to set up and attend workshops and carry out door-to-door leafleting: 20 miles @ $0.60/mi. X 10 trips X 6 people </t>
  </si>
  <si>
    <t xml:space="preserve">iPads/tablets for community leaders to bridge digital divide @$400 each X 5 </t>
  </si>
  <si>
    <t>Data plan for Internet for iPads/tablets @$50/month X 24 months X 5 iPads</t>
  </si>
  <si>
    <t xml:space="preserve">Printer @$150 X 1 </t>
  </si>
  <si>
    <t xml:space="preserve">Laptop @$1,200 X 1 </t>
  </si>
  <si>
    <t xml:space="preserve">2 reams of copy paper @ $10.00 for outreach materials </t>
  </si>
  <si>
    <t>4 additional cartridges of ink X $50/cartridge for printing reports and outreach materials</t>
  </si>
  <si>
    <t>T-shirts @$25 x 50  to promote organizations' work</t>
  </si>
  <si>
    <t>Facilitation support for workshops @$1500 per event X 2</t>
  </si>
  <si>
    <t xml:space="preserve">Bookkeeper/Accountant $50/hr. @ 10 hrs./month X 24 months </t>
  </si>
  <si>
    <t>Contractor to assist with procurement and audit prep by ensuring procurement policies are in place and records are organized for audit =40 hours total @ $80/hour</t>
  </si>
  <si>
    <t xml:space="preserve">Technical/performance metrics/ Quality Assurance Project Plan, programmatic reporting consultant @7,500 per year X 2 years </t>
  </si>
  <si>
    <t>Financial statement/audit @$4,000 per year X 2 years</t>
  </si>
  <si>
    <t>Room rental @$500 per event X (2  community meeting and 8 steering group meetings)</t>
  </si>
  <si>
    <t xml:space="preserve">Door-to-door knocking/leafleting/sharing information @$40 per hour for 40 hours </t>
  </si>
  <si>
    <t xml:space="preserve">10% of Salaries and Wages </t>
  </si>
  <si>
    <t>five community leaders to participate in project at $750 per year (2) per leader X 5 leaders</t>
  </si>
  <si>
    <t>Zoom subscription with toll free calling per year at $250 X 2 years</t>
  </si>
  <si>
    <t xml:space="preserve">QuickBooks subscription @$1,500 per year for 2 X year </t>
  </si>
  <si>
    <t xml:space="preserve">Communications contractor (graphic design, web presence, events) @$2,000 per year for 2 X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</si>
</sst>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6" fontId="0" fillId="0" borderId="0" xfId="0" applyNumberFormat="1"/>
    <xf numFmtId="6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6" fontId="5" fillId="0" borderId="1" xfId="0" applyNumberFormat="1" applyFont="1" applyBorder="1" applyAlignment="1">
      <alignment vertical="center" wrapText="1"/>
    </xf>
    <xf numFmtId="0" fontId="0" fillId="0" borderId="1" xfId="0" applyBorder="1"/>
    <xf numFmtId="0" fontId="5" fillId="2" borderId="1" xfId="0" applyFont="1" applyFill="1" applyBorder="1" applyAlignment="1">
      <alignment vertical="center" wrapText="1"/>
    </xf>
    <xf numFmtId="6" fontId="0" fillId="0" borderId="1" xfId="0" applyNumberFormat="1" applyBorder="1"/>
    <xf numFmtId="6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0BAE-E090-4763-9B56-8269AA65E65A}">
  <dimension ref="A1:F29"/>
  <sheetViews>
    <sheetView tabSelected="1" workbookViewId="0">
      <selection activeCell="D1" sqref="D1"/>
    </sheetView>
  </sheetViews>
  <sheetFormatPr defaultRowHeight="15" x14ac:dyDescent="0.25"/>
  <cols>
    <col min="1" max="1" width="15.140625" customWidth="1"/>
    <col min="2" max="2" width="33.85546875" customWidth="1"/>
    <col min="3" max="3" width="26.42578125" customWidth="1"/>
    <col min="4" max="4" width="13.42578125" customWidth="1"/>
  </cols>
  <sheetData>
    <row r="1" spans="1:6" ht="30" x14ac:dyDescent="0.25">
      <c r="A1" s="5" t="s">
        <v>0</v>
      </c>
      <c r="B1" s="5" t="s">
        <v>1</v>
      </c>
      <c r="C1" s="5" t="s">
        <v>15</v>
      </c>
      <c r="D1" s="5" t="s">
        <v>16</v>
      </c>
      <c r="F1" s="1"/>
    </row>
    <row r="2" spans="1:6" ht="45" x14ac:dyDescent="0.25">
      <c r="A2" s="6" t="s">
        <v>2</v>
      </c>
      <c r="B2" s="6" t="s">
        <v>17</v>
      </c>
      <c r="C2" s="6">
        <f>65000*0.5*2</f>
        <v>65000</v>
      </c>
      <c r="D2" s="9">
        <f>C2</f>
        <v>65000</v>
      </c>
      <c r="F2" s="2"/>
    </row>
    <row r="3" spans="1:6" ht="45" x14ac:dyDescent="0.25">
      <c r="A3" s="6" t="s">
        <v>3</v>
      </c>
      <c r="B3" s="6" t="s">
        <v>18</v>
      </c>
      <c r="C3" s="6">
        <f>0.15*C2</f>
        <v>9750</v>
      </c>
      <c r="D3" s="9">
        <f>C3</f>
        <v>9750</v>
      </c>
      <c r="F3" s="2"/>
    </row>
    <row r="4" spans="1:6" ht="45" x14ac:dyDescent="0.25">
      <c r="A4" s="13" t="s">
        <v>4</v>
      </c>
      <c r="B4" s="6" t="s">
        <v>19</v>
      </c>
      <c r="C4" s="8">
        <f>(20*0.6*8)</f>
        <v>96</v>
      </c>
      <c r="D4" s="14">
        <f>SUM(C4:C6)</f>
        <v>1296</v>
      </c>
      <c r="F4" s="12"/>
    </row>
    <row r="5" spans="1:6" ht="60" x14ac:dyDescent="0.25">
      <c r="A5" s="13"/>
      <c r="B5" s="6" t="s">
        <v>20</v>
      </c>
      <c r="C5" s="8">
        <f>(20*0.6*8*5)</f>
        <v>480</v>
      </c>
      <c r="D5" s="15"/>
      <c r="F5" s="2"/>
    </row>
    <row r="6" spans="1:6" ht="75" x14ac:dyDescent="0.25">
      <c r="A6" s="13"/>
      <c r="B6" s="6" t="s">
        <v>21</v>
      </c>
      <c r="C6" s="8">
        <f>(20*0.6*10*6)</f>
        <v>720</v>
      </c>
      <c r="D6" s="15"/>
      <c r="F6" s="4"/>
    </row>
    <row r="7" spans="1:6" x14ac:dyDescent="0.25">
      <c r="A7" s="6" t="s">
        <v>5</v>
      </c>
      <c r="B7" s="13" t="s">
        <v>7</v>
      </c>
      <c r="C7" s="13">
        <v>0</v>
      </c>
      <c r="D7" s="15">
        <f>D8</f>
        <v>0</v>
      </c>
      <c r="F7" s="4"/>
    </row>
    <row r="8" spans="1:6" ht="60" x14ac:dyDescent="0.25">
      <c r="A8" s="10" t="s">
        <v>6</v>
      </c>
      <c r="B8" s="13"/>
      <c r="C8" s="13"/>
      <c r="D8" s="15"/>
      <c r="F8" s="2"/>
    </row>
    <row r="9" spans="1:6" ht="45" x14ac:dyDescent="0.25">
      <c r="A9" s="13" t="s">
        <v>8</v>
      </c>
      <c r="B9" s="6" t="s">
        <v>22</v>
      </c>
      <c r="C9" s="8">
        <f>400*5</f>
        <v>2000</v>
      </c>
      <c r="D9" s="14">
        <f>SUM(C9:C15)</f>
        <v>10820</v>
      </c>
      <c r="F9" s="4"/>
    </row>
    <row r="10" spans="1:6" ht="45" x14ac:dyDescent="0.25">
      <c r="A10" s="13"/>
      <c r="B10" s="6" t="s">
        <v>23</v>
      </c>
      <c r="C10" s="8">
        <f>50*24*5</f>
        <v>6000</v>
      </c>
      <c r="D10" s="15"/>
      <c r="F10" s="2"/>
    </row>
    <row r="11" spans="1:6" x14ac:dyDescent="0.25">
      <c r="A11" s="13"/>
      <c r="B11" s="6" t="s">
        <v>24</v>
      </c>
      <c r="C11" s="8">
        <v>150</v>
      </c>
      <c r="D11" s="15"/>
      <c r="F11" s="3"/>
    </row>
    <row r="12" spans="1:6" x14ac:dyDescent="0.25">
      <c r="A12" s="13"/>
      <c r="B12" s="6" t="s">
        <v>25</v>
      </c>
      <c r="C12" s="8">
        <v>1200</v>
      </c>
      <c r="D12" s="15"/>
    </row>
    <row r="13" spans="1:6" ht="30" x14ac:dyDescent="0.25">
      <c r="A13" s="13"/>
      <c r="B13" s="6" t="s">
        <v>26</v>
      </c>
      <c r="C13" s="8">
        <f>2*10</f>
        <v>20</v>
      </c>
      <c r="D13" s="15"/>
    </row>
    <row r="14" spans="1:6" ht="45" x14ac:dyDescent="0.25">
      <c r="A14" s="13"/>
      <c r="B14" s="6" t="s">
        <v>27</v>
      </c>
      <c r="C14" s="8">
        <f>4*50</f>
        <v>200</v>
      </c>
      <c r="D14" s="15"/>
    </row>
    <row r="15" spans="1:6" ht="30" x14ac:dyDescent="0.25">
      <c r="A15" s="13"/>
      <c r="B15" s="10" t="s">
        <v>28</v>
      </c>
      <c r="C15" s="8">
        <f>25*50</f>
        <v>1250</v>
      </c>
      <c r="D15" s="15"/>
    </row>
    <row r="16" spans="1:6" ht="45" x14ac:dyDescent="0.25">
      <c r="A16" s="13" t="s">
        <v>9</v>
      </c>
      <c r="B16" s="6" t="s">
        <v>40</v>
      </c>
      <c r="C16" s="8">
        <f>2000*2</f>
        <v>4000</v>
      </c>
      <c r="D16" s="14">
        <f>SUM(C16:C24)</f>
        <v>56100</v>
      </c>
    </row>
    <row r="17" spans="1:4" ht="30" x14ac:dyDescent="0.25">
      <c r="A17" s="13"/>
      <c r="B17" s="6" t="s">
        <v>29</v>
      </c>
      <c r="C17" s="8">
        <f>2*1500</f>
        <v>3000</v>
      </c>
      <c r="D17" s="15"/>
    </row>
    <row r="18" spans="1:4" ht="30" x14ac:dyDescent="0.25">
      <c r="A18" s="13"/>
      <c r="B18" s="6" t="s">
        <v>30</v>
      </c>
      <c r="C18" s="8">
        <f>50*10*24</f>
        <v>12000</v>
      </c>
      <c r="D18" s="15"/>
    </row>
    <row r="19" spans="1:4" ht="75" x14ac:dyDescent="0.25">
      <c r="A19" s="13"/>
      <c r="B19" s="6" t="s">
        <v>31</v>
      </c>
      <c r="C19" s="8">
        <v>0</v>
      </c>
      <c r="D19" s="15"/>
    </row>
    <row r="20" spans="1:4" ht="60" x14ac:dyDescent="0.25">
      <c r="A20" s="13"/>
      <c r="B20" s="6" t="s">
        <v>32</v>
      </c>
      <c r="C20" s="8">
        <f>7500*2</f>
        <v>15000</v>
      </c>
      <c r="D20" s="15"/>
    </row>
    <row r="21" spans="1:4" ht="30" x14ac:dyDescent="0.25">
      <c r="A21" s="13"/>
      <c r="B21" s="6" t="s">
        <v>33</v>
      </c>
      <c r="C21" s="8">
        <f>4000*2</f>
        <v>8000</v>
      </c>
      <c r="D21" s="15"/>
    </row>
    <row r="22" spans="1:4" ht="45" x14ac:dyDescent="0.25">
      <c r="A22" s="13"/>
      <c r="B22" s="6" t="s">
        <v>34</v>
      </c>
      <c r="C22" s="8">
        <f>500*(2+8)</f>
        <v>5000</v>
      </c>
      <c r="D22" s="15"/>
    </row>
    <row r="23" spans="1:4" ht="45" x14ac:dyDescent="0.25">
      <c r="A23" s="13"/>
      <c r="B23" s="6" t="s">
        <v>37</v>
      </c>
      <c r="C23" s="8">
        <f>750*2*5</f>
        <v>7500</v>
      </c>
      <c r="D23" s="15"/>
    </row>
    <row r="24" spans="1:4" ht="60" x14ac:dyDescent="0.25">
      <c r="A24" s="13"/>
      <c r="B24" s="6" t="s">
        <v>35</v>
      </c>
      <c r="C24" s="8">
        <f>40*40</f>
        <v>1600</v>
      </c>
      <c r="D24" s="15"/>
    </row>
    <row r="25" spans="1:4" x14ac:dyDescent="0.25">
      <c r="A25" s="6" t="s">
        <v>10</v>
      </c>
      <c r="B25" s="7"/>
      <c r="C25" s="6" t="s">
        <v>11</v>
      </c>
      <c r="D25" s="9" t="str">
        <f>C25</f>
        <v>$0 </v>
      </c>
    </row>
    <row r="26" spans="1:4" x14ac:dyDescent="0.25">
      <c r="A26" s="6" t="s">
        <v>12</v>
      </c>
      <c r="B26" s="6" t="s">
        <v>36</v>
      </c>
      <c r="C26" s="8">
        <f>0.1*C2</f>
        <v>6500</v>
      </c>
      <c r="D26" s="11">
        <f>C26</f>
        <v>6500</v>
      </c>
    </row>
    <row r="27" spans="1:4" ht="30" x14ac:dyDescent="0.25">
      <c r="A27" s="13" t="s">
        <v>13</v>
      </c>
      <c r="B27" s="6" t="s">
        <v>38</v>
      </c>
      <c r="C27" s="6">
        <v>0</v>
      </c>
      <c r="D27" s="15">
        <f>SUM(C27:C28)</f>
        <v>0</v>
      </c>
    </row>
    <row r="28" spans="1:4" ht="30" x14ac:dyDescent="0.25">
      <c r="A28" s="13"/>
      <c r="B28" s="6" t="s">
        <v>39</v>
      </c>
      <c r="C28" s="6">
        <v>0</v>
      </c>
      <c r="D28" s="15"/>
    </row>
    <row r="29" spans="1:4" x14ac:dyDescent="0.25">
      <c r="A29" s="5" t="s">
        <v>14</v>
      </c>
      <c r="B29" s="7"/>
      <c r="C29" s="8">
        <f>SUM(C2:C28)</f>
        <v>149466</v>
      </c>
      <c r="D29" s="9">
        <f>SUM(D2:D28)</f>
        <v>149466</v>
      </c>
    </row>
  </sheetData>
  <mergeCells count="11">
    <mergeCell ref="A16:A24"/>
    <mergeCell ref="A27:A28"/>
    <mergeCell ref="D4:D6"/>
    <mergeCell ref="D16:D24"/>
    <mergeCell ref="D9:D15"/>
    <mergeCell ref="D7:D8"/>
    <mergeCell ref="D27:D28"/>
    <mergeCell ref="A4:A6"/>
    <mergeCell ref="B7:B8"/>
    <mergeCell ref="C7:C8"/>
    <mergeCell ref="A9:A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 Ristroph</dc:creator>
  <cp:lastModifiedBy>Barrett Ristroph</cp:lastModifiedBy>
  <dcterms:created xsi:type="dcterms:W3CDTF">2023-02-10T13:32:43Z</dcterms:created>
  <dcterms:modified xsi:type="dcterms:W3CDTF">2023-02-12T18:43:35Z</dcterms:modified>
</cp:coreProperties>
</file>